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/>
  </bookViews>
  <sheets>
    <sheet name="Спонсор" sheetId="1" r:id="rId1"/>
  </sheets>
  <definedNames>
    <definedName name="_xlnm._FilterDatabase" localSheetId="0" hidden="1">Спонсор!$A$1:$O$2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L22" i="1" s="1"/>
  <c r="K21" i="1"/>
  <c r="L21" i="1" s="1"/>
  <c r="L20" i="1" l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/>
  <c r="K13" i="1"/>
  <c r="L13" i="1" s="1"/>
  <c r="K12" i="1"/>
  <c r="L12" i="1" s="1"/>
  <c r="K11" i="1"/>
  <c r="L11" i="1" s="1"/>
  <c r="K10" i="1" l="1"/>
  <c r="L10" i="1" s="1"/>
  <c r="K9" i="1"/>
  <c r="L9" i="1" s="1"/>
  <c r="K8" i="1"/>
  <c r="L8" i="1" s="1"/>
  <c r="K7" i="1"/>
  <c r="L7" i="1" s="1"/>
  <c r="K6" i="1"/>
  <c r="L6" i="1" s="1"/>
  <c r="K5" i="1"/>
  <c r="L5" i="1" s="1"/>
  <c r="K4" i="1"/>
  <c r="L4" i="1" s="1"/>
  <c r="K3" i="1"/>
  <c r="L3" i="1" s="1"/>
  <c r="K2" i="1"/>
  <c r="L2" i="1" s="1"/>
</calcChain>
</file>

<file path=xl/sharedStrings.xml><?xml version="1.0" encoding="utf-8"?>
<sst xmlns="http://schemas.openxmlformats.org/spreadsheetml/2006/main" count="206" uniqueCount="72">
  <si>
    <t>Город</t>
  </si>
  <si>
    <t xml:space="preserve">Вид рекламы </t>
  </si>
  <si>
    <t>Радиостанция</t>
  </si>
  <si>
    <t>Ролик, сек</t>
  </si>
  <si>
    <t>Выходов за период</t>
  </si>
  <si>
    <t>Стоимость</t>
  </si>
  <si>
    <t>Охват территории</t>
  </si>
  <si>
    <t>Целевая аудитория</t>
  </si>
  <si>
    <t>Изготовление ролика</t>
  </si>
  <si>
    <t>Позиционирование</t>
  </si>
  <si>
    <t>Упоминание о спонсоре, сек.</t>
  </si>
  <si>
    <t>Город + 50 км в радиусе</t>
  </si>
  <si>
    <t>Спонсор передачи</t>
  </si>
  <si>
    <t>Передача</t>
  </si>
  <si>
    <t>Выходов в день</t>
  </si>
  <si>
    <t>Время выходов</t>
  </si>
  <si>
    <t>Во время передачи</t>
  </si>
  <si>
    <t>СПОНСОР ЧАСА</t>
  </si>
  <si>
    <t>Период (количество недель)</t>
  </si>
  <si>
    <t>Красноярск</t>
  </si>
  <si>
    <t>Love Radio</t>
  </si>
  <si>
    <t>Возвраст: 16-35 лет. Пол: 40% мужчины, 60% женщины</t>
  </si>
  <si>
    <r>
      <t>ПН-ВС</t>
    </r>
    <r>
      <rPr>
        <sz val="10"/>
        <color theme="1"/>
        <rFont val="Calibri"/>
        <family val="2"/>
        <charset val="204"/>
        <scheme val="minor"/>
      </rPr>
      <t>: 06:20, 11:20, 13:20, 15:20, 18:20, 20:20, 22:20</t>
    </r>
  </si>
  <si>
    <r>
      <t>ПН-ВС</t>
    </r>
    <r>
      <rPr>
        <sz val="10"/>
        <color theme="1"/>
        <rFont val="Calibri"/>
        <family val="2"/>
        <charset val="204"/>
        <scheme val="minor"/>
      </rPr>
      <t>: 10:20, 12:20, 14:20, 17:20, 19:20, 21:20, 23:20</t>
    </r>
  </si>
  <si>
    <t>Пробки</t>
  </si>
  <si>
    <r>
      <rPr>
        <sz val="10"/>
        <color rgb="FFFF0000"/>
        <rFont val="Calibri"/>
        <family val="2"/>
        <charset val="204"/>
        <scheme val="minor"/>
      </rPr>
      <t>ПН-ПТ</t>
    </r>
    <r>
      <rPr>
        <sz val="10"/>
        <color theme="1"/>
        <rFont val="Calibri"/>
        <family val="2"/>
        <charset val="204"/>
        <scheme val="minor"/>
      </rPr>
      <t>: 07:20, 08:20, 09:20, 16:20, 17:20, 18:20, 19:20</t>
    </r>
  </si>
  <si>
    <t>Европа плюс</t>
  </si>
  <si>
    <t>Возвраст: 15-49 лет. Пол: 55% мужчины, 45% женщины</t>
  </si>
  <si>
    <r>
      <rPr>
        <sz val="10"/>
        <color rgb="FFFF0000"/>
        <rFont val="Calibri"/>
        <family val="2"/>
        <charset val="204"/>
        <scheme val="minor"/>
      </rPr>
      <t>ПН-ПТ</t>
    </r>
    <r>
      <rPr>
        <sz val="10"/>
        <color theme="1"/>
        <rFont val="Calibri"/>
        <family val="2"/>
        <charset val="204"/>
        <scheme val="minor"/>
      </rPr>
      <t>: 08:20, 09:20, 10:20, 17:20, 18:20, 19:20</t>
    </r>
  </si>
  <si>
    <t>Новое радио</t>
  </si>
  <si>
    <t xml:space="preserve">City News </t>
  </si>
  <si>
    <r>
      <rPr>
        <sz val="10"/>
        <color rgb="FFFF0000"/>
        <rFont val="Calibri"/>
        <family val="2"/>
        <charset val="204"/>
        <scheme val="minor"/>
      </rPr>
      <t>ПН-ПТ</t>
    </r>
    <r>
      <rPr>
        <sz val="10"/>
        <color theme="1"/>
        <rFont val="Calibri"/>
        <family val="2"/>
        <charset val="204"/>
        <scheme val="minor"/>
      </rPr>
      <t>: 08:55, 10:55, 15:55, 17:55, 19:55</t>
    </r>
  </si>
  <si>
    <t>Возвраст: 20-45 лет. Пол: 49% мужчины, 51% женщины</t>
  </si>
  <si>
    <t>Радио Рекорд</t>
  </si>
  <si>
    <r>
      <t>ПН-ВС</t>
    </r>
    <r>
      <rPr>
        <sz val="10"/>
        <color theme="1"/>
        <rFont val="Calibri"/>
        <family val="2"/>
        <charset val="204"/>
        <scheme val="minor"/>
      </rPr>
      <t>: 07:15, 11:15, 13:15, 15:15, 17:15, 19:15, 21:15, 23:15</t>
    </r>
  </si>
  <si>
    <r>
      <t>ПН-ВС</t>
    </r>
    <r>
      <rPr>
        <sz val="10"/>
        <color theme="1"/>
        <rFont val="Calibri"/>
        <family val="2"/>
        <charset val="204"/>
        <scheme val="minor"/>
      </rPr>
      <t>: 06:15, 12:15, 14:15, 16:15, 18:15, 20:15, 22:15, 23:45</t>
    </r>
  </si>
  <si>
    <t>Возвраст: 15-45 лет. Пол: 58% мужчины, 42% женщины</t>
  </si>
  <si>
    <t>Радио Гордость</t>
  </si>
  <si>
    <r>
      <t>ПН-ВС</t>
    </r>
    <r>
      <rPr>
        <sz val="10"/>
        <color theme="1"/>
        <rFont val="Calibri"/>
        <family val="2"/>
        <charset val="204"/>
        <scheme val="minor"/>
      </rPr>
      <t>: 07:45, 09:45, 11:45, 13:45, 15:45, 17:45, 19:45</t>
    </r>
  </si>
  <si>
    <r>
      <t>ПН-ВС</t>
    </r>
    <r>
      <rPr>
        <sz val="10"/>
        <color theme="1"/>
        <rFont val="Calibri"/>
        <family val="2"/>
        <charset val="204"/>
        <scheme val="minor"/>
      </rPr>
      <t>: 08:45, 10:45, 12:45, 14:45, 16:45, 18:45, 20:45</t>
    </r>
  </si>
  <si>
    <t>Возвраст: 20-44 лет. Пол: 46% мужчины, 54% женщины</t>
  </si>
  <si>
    <t>Красноярск FM</t>
  </si>
  <si>
    <t>Проверки на дорогах</t>
  </si>
  <si>
    <t>В начале передачи</t>
  </si>
  <si>
    <r>
      <rPr>
        <sz val="10"/>
        <color rgb="FFFF0000"/>
        <rFont val="Calibri"/>
        <family val="2"/>
        <charset val="204"/>
        <scheme val="minor"/>
      </rPr>
      <t>ПН, СР, ПТ</t>
    </r>
    <r>
      <rPr>
        <sz val="10"/>
        <color theme="1"/>
        <rFont val="Calibri"/>
        <family val="2"/>
        <charset val="204"/>
        <scheme val="minor"/>
      </rPr>
      <t xml:space="preserve">: 07:30, 09:30, 11:30, 14:30, 15:30, 16:30, 18:30, 19:30; </t>
    </r>
    <r>
      <rPr>
        <sz val="10"/>
        <color rgb="FFFF0000"/>
        <rFont val="Calibri"/>
        <family val="2"/>
        <charset val="204"/>
        <scheme val="minor"/>
      </rPr>
      <t>ВТ, ЧТ</t>
    </r>
    <r>
      <rPr>
        <sz val="10"/>
        <color theme="1"/>
        <rFont val="Calibri"/>
        <family val="2"/>
        <charset val="204"/>
        <scheme val="minor"/>
      </rPr>
      <t xml:space="preserve"> - 08:30, 10:30, 12:30, 15:30, 16:30, 17:30, 18:30, 19:30; </t>
    </r>
    <r>
      <rPr>
        <sz val="10"/>
        <color rgb="FFFF0000"/>
        <rFont val="Calibri"/>
        <family val="2"/>
        <charset val="204"/>
        <scheme val="minor"/>
      </rPr>
      <t>СБ</t>
    </r>
    <r>
      <rPr>
        <sz val="10"/>
        <color theme="1"/>
        <rFont val="Calibri"/>
        <family val="2"/>
        <charset val="204"/>
        <scheme val="minor"/>
      </rPr>
      <t xml:space="preserve">: 11:40, 13:40, 15:40, 17:40, 18:40; </t>
    </r>
    <r>
      <rPr>
        <sz val="10"/>
        <color rgb="FFFF0000"/>
        <rFont val="Calibri"/>
        <family val="2"/>
        <charset val="204"/>
        <scheme val="minor"/>
      </rPr>
      <t>ВС</t>
    </r>
    <r>
      <rPr>
        <sz val="10"/>
        <color theme="1"/>
        <rFont val="Calibri"/>
        <family val="2"/>
        <charset val="204"/>
        <scheme val="minor"/>
      </rPr>
      <t>: 12:40, 14:40, 15:40, 16:40 17:40</t>
    </r>
  </si>
  <si>
    <t>От 5 до 8</t>
  </si>
  <si>
    <t>Возвраст: 20-45 лет. Пол: 46% мужчины, 54% женщины</t>
  </si>
  <si>
    <t>Секретная фонотека</t>
  </si>
  <si>
    <t>До передачи</t>
  </si>
  <si>
    <r>
      <t>ПН-ВС</t>
    </r>
    <r>
      <rPr>
        <sz val="10"/>
        <color theme="1"/>
        <rFont val="Calibri"/>
        <family val="2"/>
        <charset val="204"/>
        <scheme val="minor"/>
      </rPr>
      <t>: 07:58, 08:58, 09:58, 11:58, 12:58, 13:58, 14:58, 16:58, 17:58, 18:58</t>
    </r>
  </si>
  <si>
    <t>Точное время</t>
  </si>
  <si>
    <t>После передачи</t>
  </si>
  <si>
    <r>
      <t>ПН-ВС</t>
    </r>
    <r>
      <rPr>
        <sz val="10"/>
        <color theme="1"/>
        <rFont val="Calibri"/>
        <family val="2"/>
        <charset val="204"/>
        <scheme val="minor"/>
      </rPr>
      <t>: 07:00, 08:00, 09:00, 10:00, 11:00, 12:00, 13:00, 14:00, 15:00, 16:00, 17:00, 18:00, 19:00, 20:00, 21:00</t>
    </r>
  </si>
  <si>
    <r>
      <t>ПН-ВС</t>
    </r>
    <r>
      <rPr>
        <sz val="10"/>
        <color theme="1"/>
        <rFont val="Calibri"/>
        <family val="2"/>
        <charset val="204"/>
        <scheme val="minor"/>
      </rPr>
      <t>: 08:35, 9:35, 11:35, 12:35, 14:35, 15:35, 16:35, 17:35, 18:35, 19:35</t>
    </r>
  </si>
  <si>
    <t>Встречка с Александром Морозовым</t>
  </si>
  <si>
    <r>
      <rPr>
        <sz val="10"/>
        <color rgb="FFFF0000"/>
        <rFont val="Calibri"/>
        <family val="2"/>
        <charset val="204"/>
        <scheme val="minor"/>
      </rPr>
      <t>ПН-ПТ</t>
    </r>
    <r>
      <rPr>
        <sz val="10"/>
        <color theme="1"/>
        <rFont val="Calibri"/>
        <family val="2"/>
        <charset val="204"/>
        <scheme val="minor"/>
      </rPr>
      <t xml:space="preserve">: 07:40, 08:40, 09:40, 11:40, 15:40, 17:40, 18:30, 19:40; </t>
    </r>
    <r>
      <rPr>
        <sz val="10"/>
        <color rgb="FFFF0000"/>
        <rFont val="Calibri"/>
        <family val="2"/>
        <charset val="204"/>
        <scheme val="minor"/>
      </rPr>
      <t>СБ</t>
    </r>
    <r>
      <rPr>
        <sz val="10"/>
        <color theme="1"/>
        <rFont val="Calibri"/>
        <family val="2"/>
        <charset val="204"/>
        <scheme val="minor"/>
      </rPr>
      <t xml:space="preserve">: 10:40, 12:40, 14:40, 16:40, 18:40; </t>
    </r>
    <r>
      <rPr>
        <sz val="10"/>
        <color rgb="FFFF0000"/>
        <rFont val="Calibri"/>
        <family val="2"/>
        <charset val="204"/>
        <scheme val="minor"/>
      </rPr>
      <t>ВС</t>
    </r>
    <r>
      <rPr>
        <sz val="10"/>
        <color theme="1"/>
        <rFont val="Calibri"/>
        <family val="2"/>
        <charset val="204"/>
        <scheme val="minor"/>
      </rPr>
      <t>: 11:40, 12:40, 13:40, 15:40, 17:40</t>
    </r>
  </si>
  <si>
    <t>Радио 99.1 FM</t>
  </si>
  <si>
    <r>
      <rPr>
        <sz val="10"/>
        <color rgb="FFFF0000"/>
        <rFont val="Calibri"/>
        <family val="2"/>
        <charset val="204"/>
        <scheme val="minor"/>
      </rPr>
      <t>ПН-ПТ</t>
    </r>
    <r>
      <rPr>
        <sz val="10"/>
        <color theme="1"/>
        <rFont val="Calibri"/>
        <family val="2"/>
        <charset val="204"/>
        <scheme val="minor"/>
      </rPr>
      <t>: 07:12, 07:44, 08:12, 08:44, 09:12, 09:44, 17:12, 17:44, 18:12, 18:44, 19:12</t>
    </r>
  </si>
  <si>
    <t>Музыка,
понятная без
слов</t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</si>
  <si>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07:58, 08:58, 09:58, 10:58, 12:58, 13:58, 14:58, 16:58, 17:58, 18:58, 19:58</t>
    </r>
  </si>
  <si>
    <t>Золотая
коллекция</t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</si>
  <si>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11:45, 12:45, 13:45, 14:45, 15:45, 16:45, 17:45, 18:45, 19:45, 20:45, 21:45</t>
    </r>
  </si>
  <si>
    <r>
      <rPr>
        <sz val="10"/>
        <color rgb="FFFF0000"/>
        <rFont val="Calibri"/>
        <family val="2"/>
        <charset val="204"/>
        <scheme val="minor"/>
      </rPr>
      <t>ПН-ПТ</t>
    </r>
    <r>
      <rPr>
        <sz val="10"/>
        <color theme="1"/>
        <rFont val="Calibri"/>
        <family val="2"/>
        <charset val="204"/>
        <scheme val="minor"/>
      </rPr>
      <t>: 08:20, 09:20, 10:20, 12:20, 14:20, 17:20, 18:20, 19:20;</t>
    </r>
    <r>
      <rPr>
        <sz val="10"/>
        <color rgb="FFFF0000"/>
        <rFont val="Calibri"/>
        <family val="2"/>
        <charset val="204"/>
        <scheme val="minor"/>
      </rPr>
      <t xml:space="preserve"> СБ-ВС</t>
    </r>
    <r>
      <rPr>
        <sz val="10"/>
        <color theme="1"/>
        <rFont val="Calibri"/>
        <family val="2"/>
        <charset val="204"/>
        <scheme val="minor"/>
      </rPr>
      <t>: 10:20, 11:20, 12:20, 13:20, 14:20, 17:20, 18:20, 19:20</t>
    </r>
  </si>
  <si>
    <t>Курс валют на Маяке</t>
  </si>
  <si>
    <t>Возвраст: 25-60 лет. Пол: 53% мужчины, 47% женщины</t>
  </si>
  <si>
    <t>Радио Маяк</t>
  </si>
  <si>
    <r>
      <rPr>
        <sz val="10"/>
        <color rgb="FFFF0000"/>
        <rFont val="Calibri"/>
        <family val="2"/>
        <charset val="204"/>
        <scheme val="minor"/>
      </rPr>
      <t>ПН-ПТ</t>
    </r>
    <r>
      <rPr>
        <sz val="10"/>
        <color theme="1"/>
        <rFont val="Calibri"/>
        <family val="2"/>
        <charset val="204"/>
        <scheme val="minor"/>
      </rPr>
      <t xml:space="preserve">: 7:50, 9:50, 12:50, 15:50, 17:50 </t>
    </r>
  </si>
  <si>
    <t>Радио ENERGY</t>
  </si>
  <si>
    <t>Возвраст: 15-40 лет. Пол: 56% мужчины, 44% женщины</t>
  </si>
  <si>
    <r>
      <t>ПН-ВС</t>
    </r>
    <r>
      <rPr>
        <sz val="10"/>
        <color theme="1"/>
        <rFont val="Calibri"/>
        <family val="2"/>
        <charset val="204"/>
        <scheme val="minor"/>
      </rPr>
      <t>: 07:19, 09:19, 11:19, 13:19, 15:19, 17:19, 19:19, 21:19</t>
    </r>
  </si>
  <si>
    <r>
      <t>ПН-ВС</t>
    </r>
    <r>
      <rPr>
        <sz val="10"/>
        <color theme="1"/>
        <rFont val="Calibri"/>
        <family val="2"/>
        <charset val="204"/>
        <scheme val="minor"/>
      </rPr>
      <t>: 08:19, 10:19, 12:19, 14:19, 16:19, 18:19, 20:19</t>
    </r>
  </si>
  <si>
    <t>От 900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</si>
</sst>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C3" sqref="C3"/>
    </sheetView>
  </sheetViews>
  <sheetFormatPr defaultRowHeight="12.75" x14ac:dyDescent="0.2"/>
  <cols>
    <col min="1" max="2" width="19.140625" style="2" customWidth="1"/>
    <col min="3" max="3" width="17.5703125" style="2" customWidth="1"/>
    <col min="4" max="4" width="21.140625" style="2" customWidth="1"/>
    <col min="5" max="5" width="23.85546875" style="2" customWidth="1"/>
    <col min="6" max="6" width="18.85546875" style="2" customWidth="1"/>
    <col min="7" max="7" width="21.7109375" style="2" customWidth="1"/>
    <col min="8" max="9" width="25.85546875" style="2" customWidth="1"/>
    <col min="10" max="10" width="31" style="2" customWidth="1"/>
    <col min="11" max="11" width="23.28515625" style="2" customWidth="1"/>
    <col min="12" max="12" width="17.42578125" style="2" customWidth="1"/>
    <col min="13" max="13" width="22.5703125" style="2" customWidth="1"/>
    <col min="14" max="14" width="24" style="2" customWidth="1"/>
    <col min="15" max="15" width="25.7109375" style="2" customWidth="1"/>
    <col min="16" max="16384" width="9.140625" style="2"/>
  </cols>
  <sheetData>
    <row r="1" spans="1:15" ht="25.5" x14ac:dyDescent="0.2">
      <c r="A1" s="1" t="s">
        <v>0</v>
      </c>
      <c r="B1" s="1" t="s">
        <v>2</v>
      </c>
      <c r="C1" s="1" t="s">
        <v>1</v>
      </c>
      <c r="D1" s="1" t="s">
        <v>13</v>
      </c>
      <c r="E1" s="1" t="s">
        <v>9</v>
      </c>
      <c r="F1" s="1" t="s">
        <v>10</v>
      </c>
      <c r="G1" s="1" t="s">
        <v>3</v>
      </c>
      <c r="H1" s="1" t="s">
        <v>14</v>
      </c>
      <c r="I1" s="1" t="s">
        <v>15</v>
      </c>
      <c r="J1" s="1" t="s">
        <v>18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</row>
    <row r="2" spans="1:15" ht="38.25" x14ac:dyDescent="0.2">
      <c r="A2" s="3" t="s">
        <v>19</v>
      </c>
      <c r="B2" s="3" t="s">
        <v>20</v>
      </c>
      <c r="C2" s="3" t="s">
        <v>12</v>
      </c>
      <c r="D2" s="3" t="s">
        <v>17</v>
      </c>
      <c r="E2" s="3" t="s">
        <v>16</v>
      </c>
      <c r="F2" s="3">
        <v>5</v>
      </c>
      <c r="G2" s="3">
        <v>20</v>
      </c>
      <c r="H2" s="3">
        <v>7</v>
      </c>
      <c r="I2" s="4" t="s">
        <v>22</v>
      </c>
      <c r="J2" s="3">
        <v>1</v>
      </c>
      <c r="K2" s="3">
        <f>49*J2</f>
        <v>49</v>
      </c>
      <c r="L2" s="5">
        <f>800*K2</f>
        <v>39200</v>
      </c>
      <c r="M2" s="5" t="s">
        <v>11</v>
      </c>
      <c r="N2" s="5" t="s">
        <v>21</v>
      </c>
      <c r="O2" s="5" t="s">
        <v>71</v>
      </c>
    </row>
    <row r="3" spans="1:15" ht="38.25" x14ac:dyDescent="0.2">
      <c r="A3" s="3" t="s">
        <v>19</v>
      </c>
      <c r="B3" s="3" t="s">
        <v>20</v>
      </c>
      <c r="C3" s="3" t="s">
        <v>12</v>
      </c>
      <c r="D3" s="3" t="s">
        <v>17</v>
      </c>
      <c r="E3" s="3" t="s">
        <v>16</v>
      </c>
      <c r="F3" s="3">
        <v>5</v>
      </c>
      <c r="G3" s="3">
        <v>20</v>
      </c>
      <c r="H3" s="3">
        <v>7</v>
      </c>
      <c r="I3" s="4" t="s">
        <v>23</v>
      </c>
      <c r="J3" s="3">
        <v>1</v>
      </c>
      <c r="K3" s="3">
        <f>49*J3</f>
        <v>49</v>
      </c>
      <c r="L3" s="5">
        <f>800*K3</f>
        <v>39200</v>
      </c>
      <c r="M3" s="5" t="s">
        <v>11</v>
      </c>
      <c r="N3" s="5" t="s">
        <v>21</v>
      </c>
      <c r="O3" s="5" t="s">
        <v>71</v>
      </c>
    </row>
    <row r="4" spans="1:15" ht="38.25" x14ac:dyDescent="0.2">
      <c r="A4" s="3" t="s">
        <v>19</v>
      </c>
      <c r="B4" s="3" t="s">
        <v>20</v>
      </c>
      <c r="C4" s="3" t="s">
        <v>12</v>
      </c>
      <c r="D4" s="3" t="s">
        <v>24</v>
      </c>
      <c r="E4" s="3" t="s">
        <v>16</v>
      </c>
      <c r="F4" s="3">
        <v>5</v>
      </c>
      <c r="G4" s="3">
        <v>20</v>
      </c>
      <c r="H4" s="3">
        <v>7</v>
      </c>
      <c r="I4" s="3" t="s">
        <v>25</v>
      </c>
      <c r="J4" s="3">
        <v>1</v>
      </c>
      <c r="K4" s="3">
        <f>35*J4</f>
        <v>35</v>
      </c>
      <c r="L4" s="5">
        <f>1131*K4</f>
        <v>39585</v>
      </c>
      <c r="M4" s="5" t="s">
        <v>11</v>
      </c>
      <c r="N4" s="5" t="s">
        <v>21</v>
      </c>
      <c r="O4" s="5" t="s">
        <v>71</v>
      </c>
    </row>
    <row r="5" spans="1:15" ht="38.25" x14ac:dyDescent="0.2">
      <c r="A5" s="3" t="s">
        <v>19</v>
      </c>
      <c r="B5" s="3" t="s">
        <v>26</v>
      </c>
      <c r="C5" s="3" t="s">
        <v>12</v>
      </c>
      <c r="D5" s="3" t="s">
        <v>24</v>
      </c>
      <c r="E5" s="3" t="s">
        <v>16</v>
      </c>
      <c r="F5" s="3">
        <v>5</v>
      </c>
      <c r="G5" s="3">
        <v>20</v>
      </c>
      <c r="H5" s="3">
        <v>6</v>
      </c>
      <c r="I5" s="3" t="s">
        <v>28</v>
      </c>
      <c r="J5" s="3">
        <v>1</v>
      </c>
      <c r="K5" s="3">
        <f>30*J5</f>
        <v>30</v>
      </c>
      <c r="L5" s="5">
        <f>1597*K5</f>
        <v>47910</v>
      </c>
      <c r="M5" s="5" t="s">
        <v>11</v>
      </c>
      <c r="N5" s="3" t="s">
        <v>27</v>
      </c>
      <c r="O5" s="5" t="s">
        <v>71</v>
      </c>
    </row>
    <row r="6" spans="1:15" ht="38.25" x14ac:dyDescent="0.2">
      <c r="A6" s="3" t="s">
        <v>19</v>
      </c>
      <c r="B6" s="3" t="s">
        <v>29</v>
      </c>
      <c r="C6" s="3" t="s">
        <v>12</v>
      </c>
      <c r="D6" s="3" t="s">
        <v>30</v>
      </c>
      <c r="E6" s="3" t="s">
        <v>16</v>
      </c>
      <c r="F6" s="3">
        <v>5</v>
      </c>
      <c r="G6" s="3">
        <v>20</v>
      </c>
      <c r="H6" s="3">
        <v>5</v>
      </c>
      <c r="I6" s="3" t="s">
        <v>31</v>
      </c>
      <c r="J6" s="3">
        <v>1</v>
      </c>
      <c r="K6" s="3">
        <f>25*J6</f>
        <v>25</v>
      </c>
      <c r="L6" s="5">
        <f>713*K6</f>
        <v>17825</v>
      </c>
      <c r="M6" s="5" t="s">
        <v>11</v>
      </c>
      <c r="N6" s="3" t="s">
        <v>32</v>
      </c>
      <c r="O6" s="5" t="s">
        <v>71</v>
      </c>
    </row>
    <row r="7" spans="1:15" ht="38.25" x14ac:dyDescent="0.2">
      <c r="A7" s="3" t="s">
        <v>19</v>
      </c>
      <c r="B7" s="8" t="s">
        <v>33</v>
      </c>
      <c r="C7" s="3" t="s">
        <v>12</v>
      </c>
      <c r="D7" s="3" t="s">
        <v>17</v>
      </c>
      <c r="E7" s="3" t="s">
        <v>16</v>
      </c>
      <c r="F7" s="3">
        <v>5</v>
      </c>
      <c r="G7" s="3">
        <v>20</v>
      </c>
      <c r="H7" s="3">
        <v>8</v>
      </c>
      <c r="I7" s="4" t="s">
        <v>34</v>
      </c>
      <c r="J7" s="3">
        <v>1</v>
      </c>
      <c r="K7" s="3">
        <f>56*J7</f>
        <v>56</v>
      </c>
      <c r="L7" s="5">
        <f>849*K7</f>
        <v>47544</v>
      </c>
      <c r="M7" s="5" t="s">
        <v>11</v>
      </c>
      <c r="N7" s="3" t="s">
        <v>36</v>
      </c>
      <c r="O7" s="5" t="s">
        <v>71</v>
      </c>
    </row>
    <row r="8" spans="1:15" ht="38.25" x14ac:dyDescent="0.2">
      <c r="A8" s="3" t="s">
        <v>19</v>
      </c>
      <c r="B8" s="8" t="s">
        <v>33</v>
      </c>
      <c r="C8" s="3" t="s">
        <v>12</v>
      </c>
      <c r="D8" s="3" t="s">
        <v>17</v>
      </c>
      <c r="E8" s="3" t="s">
        <v>16</v>
      </c>
      <c r="F8" s="3">
        <v>5</v>
      </c>
      <c r="G8" s="3">
        <v>20</v>
      </c>
      <c r="H8" s="3">
        <v>8</v>
      </c>
      <c r="I8" s="4" t="s">
        <v>35</v>
      </c>
      <c r="J8" s="3">
        <v>1</v>
      </c>
      <c r="K8" s="3">
        <f>56*J8</f>
        <v>56</v>
      </c>
      <c r="L8" s="5">
        <f>849*K8</f>
        <v>47544</v>
      </c>
      <c r="M8" s="5" t="s">
        <v>11</v>
      </c>
      <c r="N8" s="3" t="s">
        <v>36</v>
      </c>
      <c r="O8" s="5" t="s">
        <v>71</v>
      </c>
    </row>
    <row r="9" spans="1:15" ht="38.25" x14ac:dyDescent="0.2">
      <c r="A9" s="3" t="s">
        <v>19</v>
      </c>
      <c r="B9" s="3" t="s">
        <v>37</v>
      </c>
      <c r="C9" s="3" t="s">
        <v>12</v>
      </c>
      <c r="D9" s="3" t="s">
        <v>17</v>
      </c>
      <c r="E9" s="3" t="s">
        <v>16</v>
      </c>
      <c r="F9" s="3">
        <v>5</v>
      </c>
      <c r="G9" s="3">
        <v>20</v>
      </c>
      <c r="H9" s="3">
        <v>7</v>
      </c>
      <c r="I9" s="4" t="s">
        <v>38</v>
      </c>
      <c r="J9" s="3">
        <v>1</v>
      </c>
      <c r="K9" s="3">
        <f>49*J9</f>
        <v>49</v>
      </c>
      <c r="L9" s="5">
        <f>593*K9</f>
        <v>29057</v>
      </c>
      <c r="M9" s="9" t="s">
        <v>11</v>
      </c>
      <c r="N9" s="9" t="s">
        <v>40</v>
      </c>
      <c r="O9" s="5" t="s">
        <v>71</v>
      </c>
    </row>
    <row r="10" spans="1:15" ht="38.25" x14ac:dyDescent="0.2">
      <c r="A10" s="3" t="s">
        <v>19</v>
      </c>
      <c r="B10" s="3" t="s">
        <v>37</v>
      </c>
      <c r="C10" s="3" t="s">
        <v>12</v>
      </c>
      <c r="D10" s="3" t="s">
        <v>17</v>
      </c>
      <c r="E10" s="3" t="s">
        <v>16</v>
      </c>
      <c r="F10" s="3">
        <v>5</v>
      </c>
      <c r="G10" s="3">
        <v>20</v>
      </c>
      <c r="H10" s="3">
        <v>7</v>
      </c>
      <c r="I10" s="4" t="s">
        <v>39</v>
      </c>
      <c r="J10" s="3">
        <v>1</v>
      </c>
      <c r="K10" s="3">
        <f>49*J10</f>
        <v>49</v>
      </c>
      <c r="L10" s="5">
        <f>593*K10</f>
        <v>29057</v>
      </c>
      <c r="M10" s="9" t="s">
        <v>11</v>
      </c>
      <c r="N10" s="9" t="s">
        <v>40</v>
      </c>
      <c r="O10" s="5" t="s">
        <v>71</v>
      </c>
    </row>
    <row r="11" spans="1:15" ht="89.25" x14ac:dyDescent="0.2">
      <c r="A11" s="3" t="s">
        <v>19</v>
      </c>
      <c r="B11" s="8" t="s">
        <v>41</v>
      </c>
      <c r="C11" s="3" t="s">
        <v>12</v>
      </c>
      <c r="D11" s="3" t="s">
        <v>42</v>
      </c>
      <c r="E11" s="3" t="s">
        <v>43</v>
      </c>
      <c r="F11" s="3">
        <v>5</v>
      </c>
      <c r="G11" s="3">
        <v>15</v>
      </c>
      <c r="H11" s="3" t="s">
        <v>45</v>
      </c>
      <c r="I11" s="3" t="s">
        <v>44</v>
      </c>
      <c r="J11" s="3">
        <v>1</v>
      </c>
      <c r="K11" s="3">
        <f>50*J11</f>
        <v>50</v>
      </c>
      <c r="L11" s="5">
        <f>347*K11</f>
        <v>17350</v>
      </c>
      <c r="M11" s="9" t="s">
        <v>11</v>
      </c>
      <c r="N11" s="9" t="s">
        <v>46</v>
      </c>
      <c r="O11" s="5" t="s">
        <v>71</v>
      </c>
    </row>
    <row r="12" spans="1:15" ht="38.25" x14ac:dyDescent="0.2">
      <c r="A12" s="3" t="s">
        <v>19</v>
      </c>
      <c r="B12" s="8" t="s">
        <v>41</v>
      </c>
      <c r="C12" s="3" t="s">
        <v>12</v>
      </c>
      <c r="D12" s="3" t="s">
        <v>47</v>
      </c>
      <c r="E12" s="3" t="s">
        <v>48</v>
      </c>
      <c r="F12" s="3">
        <v>5</v>
      </c>
      <c r="G12" s="3">
        <v>15</v>
      </c>
      <c r="H12" s="3">
        <v>10</v>
      </c>
      <c r="I12" s="4" t="s">
        <v>49</v>
      </c>
      <c r="J12" s="3">
        <v>1</v>
      </c>
      <c r="K12" s="3">
        <f>70*J12</f>
        <v>70</v>
      </c>
      <c r="L12" s="5">
        <f>369*K12</f>
        <v>25830</v>
      </c>
      <c r="M12" s="9" t="s">
        <v>11</v>
      </c>
      <c r="N12" s="9" t="s">
        <v>46</v>
      </c>
      <c r="O12" s="5" t="s">
        <v>71</v>
      </c>
    </row>
    <row r="13" spans="1:15" ht="51" x14ac:dyDescent="0.2">
      <c r="A13" s="3" t="s">
        <v>19</v>
      </c>
      <c r="B13" s="8" t="s">
        <v>41</v>
      </c>
      <c r="C13" s="3" t="s">
        <v>12</v>
      </c>
      <c r="D13" s="3" t="s">
        <v>50</v>
      </c>
      <c r="E13" s="3" t="s">
        <v>51</v>
      </c>
      <c r="F13" s="3">
        <v>5</v>
      </c>
      <c r="G13" s="3">
        <v>15</v>
      </c>
      <c r="H13" s="3">
        <v>15</v>
      </c>
      <c r="I13" s="4" t="s">
        <v>52</v>
      </c>
      <c r="J13" s="3">
        <v>1</v>
      </c>
      <c r="K13" s="3">
        <f>105*J13</f>
        <v>105</v>
      </c>
      <c r="L13" s="5">
        <f>231*K13</f>
        <v>24255</v>
      </c>
      <c r="M13" s="9" t="s">
        <v>11</v>
      </c>
      <c r="N13" s="9" t="s">
        <v>46</v>
      </c>
      <c r="O13" s="5" t="s">
        <v>71</v>
      </c>
    </row>
    <row r="14" spans="1:15" ht="38.25" x14ac:dyDescent="0.2">
      <c r="A14" s="3" t="s">
        <v>19</v>
      </c>
      <c r="B14" s="8" t="s">
        <v>41</v>
      </c>
      <c r="C14" s="3" t="s">
        <v>12</v>
      </c>
      <c r="D14" s="3" t="s">
        <v>17</v>
      </c>
      <c r="E14" s="3" t="s">
        <v>43</v>
      </c>
      <c r="F14" s="3">
        <v>5</v>
      </c>
      <c r="G14" s="3">
        <v>25</v>
      </c>
      <c r="H14" s="3">
        <v>10</v>
      </c>
      <c r="I14" s="4" t="s">
        <v>53</v>
      </c>
      <c r="J14" s="3">
        <v>1</v>
      </c>
      <c r="K14" s="3">
        <f>70*J14</f>
        <v>70</v>
      </c>
      <c r="L14" s="5">
        <f>270*K14</f>
        <v>18900</v>
      </c>
      <c r="M14" s="9" t="s">
        <v>11</v>
      </c>
      <c r="N14" s="9" t="s">
        <v>46</v>
      </c>
      <c r="O14" s="5" t="s">
        <v>71</v>
      </c>
    </row>
    <row r="15" spans="1:15" ht="63.75" x14ac:dyDescent="0.2">
      <c r="A15" s="3" t="s">
        <v>19</v>
      </c>
      <c r="B15" s="8" t="s">
        <v>41</v>
      </c>
      <c r="C15" s="3" t="s">
        <v>12</v>
      </c>
      <c r="D15" s="7" t="s">
        <v>54</v>
      </c>
      <c r="E15" s="3" t="s">
        <v>43</v>
      </c>
      <c r="F15" s="3">
        <v>5</v>
      </c>
      <c r="G15" s="3">
        <v>25</v>
      </c>
      <c r="H15" s="3" t="s">
        <v>45</v>
      </c>
      <c r="I15" s="3" t="s">
        <v>55</v>
      </c>
      <c r="J15" s="3">
        <v>1</v>
      </c>
      <c r="K15" s="3">
        <f>50*J15</f>
        <v>50</v>
      </c>
      <c r="L15" s="5">
        <f>388*K15</f>
        <v>19400</v>
      </c>
      <c r="M15" s="9" t="s">
        <v>11</v>
      </c>
      <c r="N15" s="9" t="s">
        <v>46</v>
      </c>
      <c r="O15" s="5" t="s">
        <v>71</v>
      </c>
    </row>
    <row r="16" spans="1:15" ht="38.25" x14ac:dyDescent="0.2">
      <c r="A16" s="3" t="s">
        <v>19</v>
      </c>
      <c r="B16" s="3" t="s">
        <v>56</v>
      </c>
      <c r="C16" s="3" t="s">
        <v>12</v>
      </c>
      <c r="D16" s="3" t="s">
        <v>24</v>
      </c>
      <c r="E16" s="3" t="s">
        <v>48</v>
      </c>
      <c r="F16" s="3">
        <v>5</v>
      </c>
      <c r="G16" s="3">
        <v>15</v>
      </c>
      <c r="H16" s="3">
        <v>11</v>
      </c>
      <c r="I16" s="3" t="s">
        <v>57</v>
      </c>
      <c r="J16" s="3">
        <v>1</v>
      </c>
      <c r="K16" s="3">
        <f>55*J16</f>
        <v>55</v>
      </c>
      <c r="L16" s="5">
        <f>264*K16</f>
        <v>14520</v>
      </c>
      <c r="M16" s="5" t="s">
        <v>11</v>
      </c>
      <c r="N16" s="3" t="s">
        <v>40</v>
      </c>
      <c r="O16" s="5" t="s">
        <v>71</v>
      </c>
    </row>
    <row r="17" spans="1:15" ht="38.25" x14ac:dyDescent="0.2">
      <c r="A17" s="3" t="s">
        <v>19</v>
      </c>
      <c r="B17" s="3" t="s">
        <v>56</v>
      </c>
      <c r="C17" s="3" t="s">
        <v>12</v>
      </c>
      <c r="D17" s="7" t="s">
        <v>58</v>
      </c>
      <c r="E17" s="3" t="s">
        <v>48</v>
      </c>
      <c r="F17" s="3">
        <v>5</v>
      </c>
      <c r="G17" s="3">
        <v>15</v>
      </c>
      <c r="H17" s="3">
        <v>11</v>
      </c>
      <c r="I17" s="3" t="s">
        <v>59</v>
      </c>
      <c r="J17" s="3">
        <v>1</v>
      </c>
      <c r="K17" s="3">
        <f>77*J17</f>
        <v>77</v>
      </c>
      <c r="L17" s="5">
        <f>264*K17</f>
        <v>20328</v>
      </c>
      <c r="M17" s="5" t="s">
        <v>11</v>
      </c>
      <c r="N17" s="3" t="s">
        <v>40</v>
      </c>
      <c r="O17" s="5" t="s">
        <v>71</v>
      </c>
    </row>
    <row r="18" spans="1:15" ht="38.25" x14ac:dyDescent="0.2">
      <c r="A18" s="3" t="s">
        <v>19</v>
      </c>
      <c r="B18" s="3" t="s">
        <v>56</v>
      </c>
      <c r="C18" s="3" t="s">
        <v>12</v>
      </c>
      <c r="D18" s="7" t="s">
        <v>60</v>
      </c>
      <c r="E18" s="3" t="s">
        <v>48</v>
      </c>
      <c r="F18" s="3">
        <v>5</v>
      </c>
      <c r="G18" s="3">
        <v>15</v>
      </c>
      <c r="H18" s="3">
        <v>11</v>
      </c>
      <c r="I18" s="3" t="s">
        <v>61</v>
      </c>
      <c r="J18" s="3">
        <v>1</v>
      </c>
      <c r="K18" s="3">
        <f>77*J18</f>
        <v>77</v>
      </c>
      <c r="L18" s="5">
        <f>248*K18</f>
        <v>19096</v>
      </c>
      <c r="M18" s="5" t="s">
        <v>11</v>
      </c>
      <c r="N18" s="3" t="s">
        <v>40</v>
      </c>
      <c r="O18" s="5" t="s">
        <v>71</v>
      </c>
    </row>
    <row r="19" spans="1:15" ht="63.75" x14ac:dyDescent="0.2">
      <c r="A19" s="3" t="s">
        <v>19</v>
      </c>
      <c r="B19" s="3" t="s">
        <v>56</v>
      </c>
      <c r="C19" s="3" t="s">
        <v>12</v>
      </c>
      <c r="D19" s="3" t="s">
        <v>17</v>
      </c>
      <c r="E19" s="3" t="s">
        <v>16</v>
      </c>
      <c r="F19" s="3">
        <v>5</v>
      </c>
      <c r="G19" s="3">
        <v>15</v>
      </c>
      <c r="H19" s="3">
        <v>8</v>
      </c>
      <c r="I19" s="3" t="s">
        <v>62</v>
      </c>
      <c r="J19" s="3">
        <v>1</v>
      </c>
      <c r="K19" s="3">
        <f>56*J19</f>
        <v>56</v>
      </c>
      <c r="L19" s="5">
        <f>264*K19</f>
        <v>14784</v>
      </c>
      <c r="M19" s="5" t="s">
        <v>11</v>
      </c>
      <c r="N19" s="3" t="s">
        <v>40</v>
      </c>
      <c r="O19" s="5" t="s">
        <v>71</v>
      </c>
    </row>
    <row r="20" spans="1:15" ht="38.25" x14ac:dyDescent="0.2">
      <c r="A20" s="3" t="s">
        <v>19</v>
      </c>
      <c r="B20" s="8" t="s">
        <v>65</v>
      </c>
      <c r="C20" s="3" t="s">
        <v>12</v>
      </c>
      <c r="D20" s="6" t="s">
        <v>63</v>
      </c>
      <c r="E20" s="3" t="s">
        <v>48</v>
      </c>
      <c r="F20" s="3">
        <v>5</v>
      </c>
      <c r="G20" s="3">
        <v>25</v>
      </c>
      <c r="H20" s="3">
        <v>5</v>
      </c>
      <c r="I20" s="3" t="s">
        <v>66</v>
      </c>
      <c r="J20" s="3">
        <v>1</v>
      </c>
      <c r="K20" s="3">
        <v>25</v>
      </c>
      <c r="L20" s="5">
        <f>389*K20</f>
        <v>9725</v>
      </c>
      <c r="M20" s="9" t="s">
        <v>0</v>
      </c>
      <c r="N20" s="9" t="s">
        <v>64</v>
      </c>
      <c r="O20" s="5" t="s">
        <v>71</v>
      </c>
    </row>
    <row r="21" spans="1:15" ht="38.25" x14ac:dyDescent="0.2">
      <c r="A21" s="3" t="s">
        <v>19</v>
      </c>
      <c r="B21" s="3" t="s">
        <v>67</v>
      </c>
      <c r="C21" s="3" t="s">
        <v>12</v>
      </c>
      <c r="D21" s="3" t="s">
        <v>17</v>
      </c>
      <c r="E21" s="3" t="s">
        <v>48</v>
      </c>
      <c r="F21" s="3">
        <v>5</v>
      </c>
      <c r="G21" s="3">
        <v>25</v>
      </c>
      <c r="H21" s="3">
        <v>8</v>
      </c>
      <c r="I21" s="4" t="s">
        <v>69</v>
      </c>
      <c r="J21" s="3">
        <v>1</v>
      </c>
      <c r="K21" s="3">
        <f>56*J21</f>
        <v>56</v>
      </c>
      <c r="L21" s="5">
        <f>845*K21</f>
        <v>47320</v>
      </c>
      <c r="M21" s="9" t="s">
        <v>11</v>
      </c>
      <c r="N21" s="9" t="s">
        <v>68</v>
      </c>
      <c r="O21" s="5" t="s">
        <v>71</v>
      </c>
    </row>
    <row r="22" spans="1:15" ht="38.25" x14ac:dyDescent="0.2">
      <c r="A22" s="3" t="s">
        <v>19</v>
      </c>
      <c r="B22" s="3" t="s">
        <v>67</v>
      </c>
      <c r="C22" s="3" t="s">
        <v>12</v>
      </c>
      <c r="D22" s="3" t="s">
        <v>17</v>
      </c>
      <c r="E22" s="3" t="s">
        <v>48</v>
      </c>
      <c r="F22" s="3">
        <v>5</v>
      </c>
      <c r="G22" s="3">
        <v>25</v>
      </c>
      <c r="H22" s="3">
        <v>7</v>
      </c>
      <c r="I22" s="4" t="s">
        <v>70</v>
      </c>
      <c r="J22" s="3">
        <v>1</v>
      </c>
      <c r="K22" s="3">
        <f>49*J22</f>
        <v>49</v>
      </c>
      <c r="L22" s="5">
        <f>867*K22</f>
        <v>42483</v>
      </c>
      <c r="M22" s="9" t="s">
        <v>11</v>
      </c>
      <c r="N22" s="9" t="s">
        <v>68</v>
      </c>
      <c r="O22" s="5" t="s">
        <v>71</v>
      </c>
    </row>
  </sheetData>
  <autoFilter ref="A1:O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Спонсор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2026-08-03T10:51:45Z</dcterms:modified>
</cp:coreProperties>
</file>