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/>
  </bookViews>
  <sheets>
    <sheet name="Спонсор" sheetId="1" r:id="rId1"/>
  </sheets>
  <definedNames>
    <definedName name="_xlnm._FilterDatabase" localSheetId="0" hidden="1">Спонсор!$A$1:$N$2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K22" i="1" s="1"/>
  <c r="J21" i="1"/>
  <c r="K21" i="1" s="1"/>
  <c r="J19" i="1"/>
  <c r="K19" i="1" s="1"/>
  <c r="J20" i="1"/>
  <c r="K20" i="1" s="1"/>
  <c r="J18" i="1"/>
  <c r="K18" i="1" s="1"/>
  <c r="J17" i="1"/>
  <c r="K17" i="1" s="1"/>
  <c r="J14" i="1" l="1"/>
  <c r="K14" i="1" s="1"/>
  <c r="J13" i="1"/>
  <c r="K13" i="1" s="1"/>
  <c r="J16" i="1" l="1"/>
  <c r="K16" i="1" s="1"/>
  <c r="J15" i="1"/>
  <c r="K15" i="1" s="1"/>
  <c r="J12" i="1"/>
  <c r="K12" i="1" s="1"/>
  <c r="J10" i="1" l="1"/>
  <c r="K10" i="1" s="1"/>
  <c r="J11" i="1"/>
  <c r="K11" i="1" s="1"/>
  <c r="J8" i="1"/>
  <c r="K8" i="1" s="1"/>
  <c r="J9" i="1"/>
  <c r="K9" i="1" s="1"/>
  <c r="J6" i="1"/>
  <c r="K6" i="1" s="1"/>
  <c r="J7" i="1"/>
  <c r="K7" i="1" s="1"/>
  <c r="J4" i="1"/>
  <c r="K4" i="1" s="1"/>
  <c r="J5" i="1"/>
  <c r="K5" i="1" s="1"/>
  <c r="J3" i="1" l="1"/>
  <c r="K3" i="1" s="1"/>
  <c r="J2" i="1" l="1"/>
  <c r="K2" i="1" s="1"/>
</calcChain>
</file>

<file path=xl/sharedStrings.xml><?xml version="1.0" encoding="utf-8"?>
<sst xmlns="http://schemas.openxmlformats.org/spreadsheetml/2006/main" count="185" uniqueCount="66">
  <si>
    <t>Город</t>
  </si>
  <si>
    <t xml:space="preserve">Вид рекламы </t>
  </si>
  <si>
    <t>Радиостанция</t>
  </si>
  <si>
    <t>Ролик, сек</t>
  </si>
  <si>
    <t>Выходов за период</t>
  </si>
  <si>
    <t>Стоимость</t>
  </si>
  <si>
    <t>Охват территории</t>
  </si>
  <si>
    <t>Целевая аудитория</t>
  </si>
  <si>
    <t>Изготовление ролика</t>
  </si>
  <si>
    <t>Позиционирование</t>
  </si>
  <si>
    <t>Упоминание о спонсоре, сек.</t>
  </si>
  <si>
    <t>Спонсор прогноза погоды</t>
  </si>
  <si>
    <t>Город + 50 км в радиусе</t>
  </si>
  <si>
    <t>Выходов в день</t>
  </si>
  <si>
    <t>Время выходов</t>
  </si>
  <si>
    <t>В конце передачи</t>
  </si>
  <si>
    <t>Период (количество недель)</t>
  </si>
  <si>
    <t>Красноярск</t>
  </si>
  <si>
    <t>Love радио</t>
  </si>
  <si>
    <t>Возвраст: 16-35 лет. Пол: 40% мужчины, 60% женщины</t>
  </si>
  <si>
    <t>Европа плюс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</si>
  <si>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07:35, 09:35, 11:35, 13:35, 17:35, 19:35, 21:35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</si>
  <si>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07:35, 09:35, 11:35, 13:35, 15:35, 17:35, 20:35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</si>
  <si>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08:35, 10:35, 12:35, 14:35, 16:35, 19:35, 21:35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</si>
  <si>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06:35, 08:35, 10:35, 12:35, 16:35, 20:35, 22:35</t>
    </r>
  </si>
  <si>
    <t>Возвраст: 15-49 лет. Пол: 55% мужчины, 45% женщины</t>
  </si>
  <si>
    <t>Новое Радио</t>
  </si>
  <si>
    <t>Возвраст: 20-45 лет. Пол: 49% мужчины, 51% женщины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</si>
  <si>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07:50, 09:50, 11:50, 13:50, 15:50, 17:50, 19:50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</si>
  <si>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08:50, 10:50, 12:50, 14:50, 16:50, 18:50, 20:50</t>
    </r>
  </si>
  <si>
    <t>Радио 7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</si>
  <si>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08:59, 10:59, 12:59, 14:59, 16:59, 18:59, 20:59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</si>
  <si>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09:59, 11:59, 13:59, 15:59, 17:59, 19:59, 21:59</t>
    </r>
  </si>
  <si>
    <t>Возвраст: 25-49 лет. Пол: 51% мужчины, 49% женщины</t>
  </si>
  <si>
    <t>Радио Рекорд</t>
  </si>
  <si>
    <t>Возвраст: 15-45 лет. Пол: 58% мужчины, 42% женщины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</si>
  <si>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07:45, 09:45, 11:45, 13:45, 15:45, 17:45, 19:45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</si>
  <si>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08:45, 10:45, 12:45, 14:45, 16:45, 18:45, 20:45</t>
    </r>
  </si>
  <si>
    <t>Радио России</t>
  </si>
  <si>
    <t>Город + весь край</t>
  </si>
  <si>
    <t>Возвраст: 40-60 лет. Пол: 42% мужчины, 58% женщины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</si>
  <si>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rFont val="Calibri"/>
        <family val="2"/>
        <charset val="204"/>
        <scheme val="minor"/>
      </rPr>
      <t xml:space="preserve">: 07:10, 07:55, 11:10, 11:55, 19:10, 19:55; </t>
    </r>
    <r>
      <rPr>
        <sz val="10"/>
        <color rgb="FFFF0000"/>
        <rFont val="Calibri"/>
        <family val="2"/>
        <charset val="204"/>
        <scheme val="minor"/>
      </rPr>
      <t>СБ-ВС</t>
    </r>
    <r>
      <rPr>
        <sz val="10"/>
        <rFont val="Calibri"/>
        <family val="2"/>
        <charset val="204"/>
        <scheme val="minor"/>
      </rPr>
      <t>: 08:10, 08:55</t>
    </r>
  </si>
  <si>
    <t>Красноярск FM</t>
  </si>
  <si>
    <t>Перед передачей</t>
  </si>
  <si>
    <t>Радио 99.1 FM</t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</si>
  <si>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rFont val="Calibri"/>
        <family val="2"/>
        <charset val="204"/>
        <scheme val="minor"/>
      </rPr>
      <t xml:space="preserve">: 07:35, 08:35, 09:35, 11:35, 13:35, 14:35, 15:35, 17:35; </t>
    </r>
    <r>
      <rPr>
        <sz val="10"/>
        <color rgb="FFFF0000"/>
        <rFont val="Calibri"/>
        <family val="2"/>
        <charset val="204"/>
        <scheme val="minor"/>
      </rPr>
      <t>СБ-ВС</t>
    </r>
    <r>
      <rPr>
        <sz val="10"/>
        <rFont val="Calibri"/>
        <family val="2"/>
        <charset val="204"/>
        <scheme val="minor"/>
      </rPr>
      <t>: 10:05, 12:05, 14:05, 16:05, 18:05, 20:05</t>
    </r>
  </si>
  <si>
    <r>
      <rPr>
        <sz val="10"/>
        <color rgb="FFFF0000"/>
        <rFont val="Calibri"/>
        <family val="2"/>
        <charset val="204"/>
        <scheme val="minor"/>
      </rPr>
      <t>ПН-ПТ</t>
    </r>
    <r>
      <rPr>
        <sz val="10"/>
        <rFont val="Calibri"/>
        <family val="2"/>
        <charset val="204"/>
        <scheme val="minor"/>
      </rPr>
      <t xml:space="preserve">: 07:05, 08:05, 09:05, 10:05, 12:05, 14:05, 16:05, 17:05, 18:05, 19:05; </t>
    </r>
    <r>
      <rPr>
        <sz val="10"/>
        <color rgb="FFFF0000"/>
        <rFont val="Calibri"/>
        <family val="2"/>
        <charset val="204"/>
        <scheme val="minor"/>
      </rPr>
      <t>СБ-ВС</t>
    </r>
    <r>
      <rPr>
        <sz val="10"/>
        <rFont val="Calibri"/>
        <family val="2"/>
        <charset val="204"/>
        <scheme val="minor"/>
      </rPr>
      <t>: 09:05, 11:05, 13:05, 15:05, 17:05, 19:05</t>
    </r>
  </si>
  <si>
    <t>Возвраст: 20-44 лет. Пол: 46% мужчины, 54% женщины</t>
  </si>
  <si>
    <t>От 2 до 6</t>
  </si>
  <si>
    <t>От 6 до 10</t>
  </si>
  <si>
    <t>От 6 до 8</t>
  </si>
  <si>
    <r>
      <rPr>
        <sz val="10"/>
        <color rgb="FFFF0000"/>
        <rFont val="Calibri"/>
        <family val="2"/>
        <charset val="204"/>
        <scheme val="minor"/>
      </rPr>
      <t>ПН, СР, ПТ, ВС</t>
    </r>
    <r>
      <rPr>
        <sz val="10"/>
        <color theme="1"/>
        <rFont val="Calibri"/>
        <family val="2"/>
        <charset val="204"/>
        <scheme val="minor"/>
      </rPr>
      <t xml:space="preserve">: 07:57, 09:57, 11:57, 13:57, 15:57, 17:57, 19:57; </t>
    </r>
    <r>
      <rPr>
        <sz val="10"/>
        <color rgb="FFFF0000"/>
        <rFont val="Calibri"/>
        <family val="2"/>
        <charset val="204"/>
        <scheme val="minor"/>
      </rPr>
      <t>ВТ, ЧТ, СБ</t>
    </r>
    <r>
      <rPr>
        <sz val="10"/>
        <color theme="1"/>
        <rFont val="Calibri"/>
        <family val="2"/>
        <charset val="204"/>
        <scheme val="minor"/>
      </rPr>
      <t>: 08:57, 10:57, 12:57, 14:57, 16:57, 18:57, 19:57</t>
    </r>
  </si>
  <si>
    <t>Возвраст: 20-45 лет. Пол: 46% мужчины, 54% женщины</t>
  </si>
  <si>
    <r>
      <rPr>
        <sz val="10"/>
        <color rgb="FFFF0000"/>
        <rFont val="Calibri"/>
        <family val="2"/>
        <charset val="204"/>
        <scheme val="minor"/>
      </rPr>
      <t>ПН, СР, ПТ, ВС</t>
    </r>
    <r>
      <rPr>
        <sz val="10"/>
        <color theme="1"/>
        <rFont val="Calibri"/>
        <family val="2"/>
        <charset val="204"/>
        <scheme val="minor"/>
      </rPr>
      <t xml:space="preserve">: 08:57, 10:57, 12:57, 14:57, 16:57, 18:57; </t>
    </r>
    <r>
      <rPr>
        <sz val="10"/>
        <color rgb="FFFF0000"/>
        <rFont val="Calibri"/>
        <family val="2"/>
        <charset val="204"/>
        <scheme val="minor"/>
      </rPr>
      <t>ВТ, ЧТ, СБ</t>
    </r>
    <r>
      <rPr>
        <sz val="10"/>
        <color theme="1"/>
        <rFont val="Calibri"/>
        <family val="2"/>
        <charset val="204"/>
        <scheme val="minor"/>
      </rPr>
      <t>: 07:57, 09:57, 11:57, 13:57, 15:57, 17:57</t>
    </r>
  </si>
  <si>
    <t>Авторадио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</si>
  <si>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08:45, 10:45, 12:45, 14:45, 16:45,18:45, 20:45</t>
    </r>
  </si>
  <si>
    <t>Возвраст: 14-64 лет. Пол: 57% мужчины, 43% женщины</t>
  </si>
  <si>
    <t>Comedy Radio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</si>
  <si>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07:17, 09:17, 11:17, 13:17, 15:17, 17:17, 19:17, 21:17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</si>
  <si>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08:17, 10:17, 12:17, 14:17, 16:17, 18:17, 20:17</t>
    </r>
  </si>
  <si>
    <t>Возвраст: 15-40 лет. Пол: 56% мужчины, 44% женщины</t>
  </si>
  <si>
    <t>Юмор FM</t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</si>
  <si>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>: 07:40, 09:40, 11:40, 13:40, 15:40, 17:40, 19:40, 21:40</t>
    </r>
  </si>
  <si>
    <r>
      <rPr>
        <sz val="10"/>
        <color rgb="FFFF0000"/>
        <rFont val="Calibri"/>
        <family val="2"/>
        <charset val="204"/>
        <scheme val="minor"/>
      </rPr>
      <t>ПН-ВС</t>
    </r>
    <r>
      <rPr>
        <sz val="10"/>
        <color theme="1"/>
        <rFont val="Calibri"/>
        <family val="2"/>
        <charset val="204"/>
        <scheme val="minor"/>
      </rPr>
      <t xml:space="preserve">: 08:40, 10:40, 12:40, 14:40, 16:40, 18:40, 20:40, 22:40 </t>
    </r>
  </si>
  <si>
    <t>Возвраст: 29-59 лет. Пол: 59% мужчины, 41% женщины</t>
  </si>
  <si>
    <t>От 900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</si>
</sst>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Normal="100" workbookViewId="0">
      <selection activeCell="C2" sqref="C2"/>
    </sheetView>
  </sheetViews>
  <sheetFormatPr defaultRowHeight="12.75" x14ac:dyDescent="0.2"/>
  <cols>
    <col min="1" max="2" width="19.140625" style="2" customWidth="1"/>
    <col min="3" max="3" width="17.5703125" style="2" customWidth="1"/>
    <col min="4" max="4" width="23.85546875" style="2" customWidth="1"/>
    <col min="5" max="5" width="18.85546875" style="2" customWidth="1"/>
    <col min="6" max="6" width="21.7109375" style="2" customWidth="1"/>
    <col min="7" max="7" width="20.28515625" style="2" customWidth="1"/>
    <col min="8" max="8" width="24.140625" style="2" customWidth="1"/>
    <col min="9" max="9" width="31" style="2" customWidth="1"/>
    <col min="10" max="10" width="22.5703125" style="2" customWidth="1"/>
    <col min="11" max="11" width="17.42578125" style="2" customWidth="1"/>
    <col min="12" max="12" width="22.5703125" style="2" customWidth="1"/>
    <col min="13" max="13" width="24" style="2" customWidth="1"/>
    <col min="14" max="14" width="25.7109375" style="2" customWidth="1"/>
    <col min="15" max="16384" width="9.140625" style="2"/>
  </cols>
  <sheetData>
    <row r="1" spans="1:14" ht="25.5" x14ac:dyDescent="0.2">
      <c r="A1" s="1" t="s">
        <v>0</v>
      </c>
      <c r="B1" s="1" t="s">
        <v>2</v>
      </c>
      <c r="C1" s="1" t="s">
        <v>1</v>
      </c>
      <c r="D1" s="1" t="s">
        <v>9</v>
      </c>
      <c r="E1" s="1" t="s">
        <v>10</v>
      </c>
      <c r="F1" s="1" t="s">
        <v>3</v>
      </c>
      <c r="G1" s="1" t="s">
        <v>13</v>
      </c>
      <c r="H1" s="1" t="s">
        <v>14</v>
      </c>
      <c r="I1" s="1" t="s">
        <v>16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</row>
    <row r="2" spans="1:14" ht="38.25" x14ac:dyDescent="0.2">
      <c r="A2" s="3" t="s">
        <v>17</v>
      </c>
      <c r="B2" s="3" t="s">
        <v>18</v>
      </c>
      <c r="C2" s="3" t="s">
        <v>11</v>
      </c>
      <c r="D2" s="3" t="s">
        <v>15</v>
      </c>
      <c r="E2" s="3">
        <v>5</v>
      </c>
      <c r="F2" s="3">
        <v>20</v>
      </c>
      <c r="G2" s="3">
        <v>7</v>
      </c>
      <c r="H2" s="3" t="s">
        <v>23</v>
      </c>
      <c r="I2" s="3">
        <v>1</v>
      </c>
      <c r="J2" s="3">
        <f>49*I2</f>
        <v>49</v>
      </c>
      <c r="K2" s="4">
        <f>970*J2</f>
        <v>47530</v>
      </c>
      <c r="L2" s="4" t="s">
        <v>12</v>
      </c>
      <c r="M2" s="4" t="s">
        <v>19</v>
      </c>
      <c r="N2" s="4" t="s">
        <v>65</v>
      </c>
    </row>
    <row r="3" spans="1:14" ht="38.25" x14ac:dyDescent="0.2">
      <c r="A3" s="3" t="s">
        <v>17</v>
      </c>
      <c r="B3" s="3" t="s">
        <v>18</v>
      </c>
      <c r="C3" s="3" t="s">
        <v>11</v>
      </c>
      <c r="D3" s="3" t="s">
        <v>15</v>
      </c>
      <c r="E3" s="3">
        <v>5</v>
      </c>
      <c r="F3" s="3">
        <v>20</v>
      </c>
      <c r="G3" s="3">
        <v>7</v>
      </c>
      <c r="H3" s="3" t="s">
        <v>22</v>
      </c>
      <c r="I3" s="3">
        <v>1</v>
      </c>
      <c r="J3" s="3">
        <f>49*I3</f>
        <v>49</v>
      </c>
      <c r="K3" s="4">
        <f>970*J3</f>
        <v>47530</v>
      </c>
      <c r="L3" s="4" t="s">
        <v>12</v>
      </c>
      <c r="M3" s="4" t="s">
        <v>19</v>
      </c>
      <c r="N3" s="4" t="s">
        <v>65</v>
      </c>
    </row>
    <row r="4" spans="1:14" ht="38.25" x14ac:dyDescent="0.2">
      <c r="A4" s="3" t="s">
        <v>17</v>
      </c>
      <c r="B4" s="3" t="s">
        <v>20</v>
      </c>
      <c r="C4" s="3" t="s">
        <v>11</v>
      </c>
      <c r="D4" s="3" t="s">
        <v>15</v>
      </c>
      <c r="E4" s="3">
        <v>5</v>
      </c>
      <c r="F4" s="3">
        <v>20</v>
      </c>
      <c r="G4" s="3">
        <v>7</v>
      </c>
      <c r="H4" s="3" t="s">
        <v>21</v>
      </c>
      <c r="I4" s="3">
        <v>1</v>
      </c>
      <c r="J4" s="3">
        <f t="shared" ref="J4:J11" si="0">49*I4</f>
        <v>49</v>
      </c>
      <c r="K4" s="4">
        <f>1400*J4</f>
        <v>68600</v>
      </c>
      <c r="L4" s="4" t="s">
        <v>12</v>
      </c>
      <c r="M4" s="3" t="s">
        <v>25</v>
      </c>
      <c r="N4" s="4" t="s">
        <v>65</v>
      </c>
    </row>
    <row r="5" spans="1:14" ht="38.25" x14ac:dyDescent="0.2">
      <c r="A5" s="3" t="s">
        <v>17</v>
      </c>
      <c r="B5" s="3" t="s">
        <v>20</v>
      </c>
      <c r="C5" s="3" t="s">
        <v>11</v>
      </c>
      <c r="D5" s="3" t="s">
        <v>15</v>
      </c>
      <c r="E5" s="3">
        <v>5</v>
      </c>
      <c r="F5" s="3">
        <v>20</v>
      </c>
      <c r="G5" s="3">
        <v>7</v>
      </c>
      <c r="H5" s="3" t="s">
        <v>24</v>
      </c>
      <c r="I5" s="3">
        <v>1</v>
      </c>
      <c r="J5" s="3">
        <f t="shared" si="0"/>
        <v>49</v>
      </c>
      <c r="K5" s="4">
        <f>1400*J5</f>
        <v>68600</v>
      </c>
      <c r="L5" s="4" t="s">
        <v>12</v>
      </c>
      <c r="M5" s="3" t="s">
        <v>25</v>
      </c>
      <c r="N5" s="4" t="s">
        <v>65</v>
      </c>
    </row>
    <row r="6" spans="1:14" ht="38.25" x14ac:dyDescent="0.2">
      <c r="A6" s="3" t="s">
        <v>17</v>
      </c>
      <c r="B6" s="5" t="s">
        <v>26</v>
      </c>
      <c r="C6" s="3" t="s">
        <v>11</v>
      </c>
      <c r="D6" s="3" t="s">
        <v>15</v>
      </c>
      <c r="E6" s="3">
        <v>5</v>
      </c>
      <c r="F6" s="3">
        <v>20</v>
      </c>
      <c r="G6" s="3">
        <v>7</v>
      </c>
      <c r="H6" s="3" t="s">
        <v>28</v>
      </c>
      <c r="I6" s="3">
        <v>1</v>
      </c>
      <c r="J6" s="3">
        <f t="shared" si="0"/>
        <v>49</v>
      </c>
      <c r="K6" s="4">
        <f>540*J6</f>
        <v>26460</v>
      </c>
      <c r="L6" s="4" t="s">
        <v>12</v>
      </c>
      <c r="M6" s="6" t="s">
        <v>27</v>
      </c>
      <c r="N6" s="4" t="s">
        <v>65</v>
      </c>
    </row>
    <row r="7" spans="1:14" ht="38.25" x14ac:dyDescent="0.2">
      <c r="A7" s="3" t="s">
        <v>17</v>
      </c>
      <c r="B7" s="5" t="s">
        <v>26</v>
      </c>
      <c r="C7" s="3" t="s">
        <v>11</v>
      </c>
      <c r="D7" s="3" t="s">
        <v>15</v>
      </c>
      <c r="E7" s="3">
        <v>5</v>
      </c>
      <c r="F7" s="3">
        <v>20</v>
      </c>
      <c r="G7" s="3">
        <v>7</v>
      </c>
      <c r="H7" s="3" t="s">
        <v>29</v>
      </c>
      <c r="I7" s="3">
        <v>1</v>
      </c>
      <c r="J7" s="3">
        <f t="shared" si="0"/>
        <v>49</v>
      </c>
      <c r="K7" s="4">
        <f>540*J7</f>
        <v>26460</v>
      </c>
      <c r="L7" s="4" t="s">
        <v>12</v>
      </c>
      <c r="M7" s="6" t="s">
        <v>27</v>
      </c>
      <c r="N7" s="4" t="s">
        <v>65</v>
      </c>
    </row>
    <row r="8" spans="1:14" ht="38.25" x14ac:dyDescent="0.2">
      <c r="A8" s="3" t="s">
        <v>17</v>
      </c>
      <c r="B8" s="3" t="s">
        <v>30</v>
      </c>
      <c r="C8" s="3" t="s">
        <v>11</v>
      </c>
      <c r="D8" s="3" t="s">
        <v>15</v>
      </c>
      <c r="E8" s="3">
        <v>5</v>
      </c>
      <c r="F8" s="3">
        <v>20</v>
      </c>
      <c r="G8" s="3">
        <v>7</v>
      </c>
      <c r="H8" s="3" t="s">
        <v>31</v>
      </c>
      <c r="I8" s="3">
        <v>1</v>
      </c>
      <c r="J8" s="3">
        <f t="shared" si="0"/>
        <v>49</v>
      </c>
      <c r="K8" s="4">
        <f>405*J8</f>
        <v>19845</v>
      </c>
      <c r="L8" s="4" t="s">
        <v>12</v>
      </c>
      <c r="M8" s="6" t="s">
        <v>33</v>
      </c>
      <c r="N8" s="4" t="s">
        <v>65</v>
      </c>
    </row>
    <row r="9" spans="1:14" ht="38.25" x14ac:dyDescent="0.2">
      <c r="A9" s="3" t="s">
        <v>17</v>
      </c>
      <c r="B9" s="3" t="s">
        <v>30</v>
      </c>
      <c r="C9" s="3" t="s">
        <v>11</v>
      </c>
      <c r="D9" s="3" t="s">
        <v>15</v>
      </c>
      <c r="E9" s="3">
        <v>5</v>
      </c>
      <c r="F9" s="3">
        <v>20</v>
      </c>
      <c r="G9" s="3">
        <v>7</v>
      </c>
      <c r="H9" s="3" t="s">
        <v>32</v>
      </c>
      <c r="I9" s="3">
        <v>1</v>
      </c>
      <c r="J9" s="3">
        <f t="shared" si="0"/>
        <v>49</v>
      </c>
      <c r="K9" s="4">
        <f>405*J9</f>
        <v>19845</v>
      </c>
      <c r="L9" s="4" t="s">
        <v>12</v>
      </c>
      <c r="M9" s="6" t="s">
        <v>33</v>
      </c>
      <c r="N9" s="4" t="s">
        <v>65</v>
      </c>
    </row>
    <row r="10" spans="1:14" ht="38.25" x14ac:dyDescent="0.2">
      <c r="A10" s="3" t="s">
        <v>17</v>
      </c>
      <c r="B10" s="5" t="s">
        <v>34</v>
      </c>
      <c r="C10" s="3" t="s">
        <v>11</v>
      </c>
      <c r="D10" s="3" t="s">
        <v>15</v>
      </c>
      <c r="E10" s="3">
        <v>5</v>
      </c>
      <c r="F10" s="3">
        <v>20</v>
      </c>
      <c r="G10" s="3">
        <v>7</v>
      </c>
      <c r="H10" s="3" t="s">
        <v>36</v>
      </c>
      <c r="I10" s="3">
        <v>1</v>
      </c>
      <c r="J10" s="3">
        <f t="shared" si="0"/>
        <v>49</v>
      </c>
      <c r="K10" s="4">
        <f>862*J10</f>
        <v>42238</v>
      </c>
      <c r="L10" s="4" t="s">
        <v>12</v>
      </c>
      <c r="M10" s="3" t="s">
        <v>35</v>
      </c>
      <c r="N10" s="4" t="s">
        <v>65</v>
      </c>
    </row>
    <row r="11" spans="1:14" ht="38.25" x14ac:dyDescent="0.2">
      <c r="A11" s="3" t="s">
        <v>17</v>
      </c>
      <c r="B11" s="5" t="s">
        <v>34</v>
      </c>
      <c r="C11" s="3" t="s">
        <v>11</v>
      </c>
      <c r="D11" s="3" t="s">
        <v>15</v>
      </c>
      <c r="E11" s="3">
        <v>5</v>
      </c>
      <c r="F11" s="3">
        <v>20</v>
      </c>
      <c r="G11" s="3">
        <v>7</v>
      </c>
      <c r="H11" s="3" t="s">
        <v>37</v>
      </c>
      <c r="I11" s="3">
        <v>1</v>
      </c>
      <c r="J11" s="3">
        <f t="shared" si="0"/>
        <v>49</v>
      </c>
      <c r="K11" s="4">
        <f>862*J11</f>
        <v>42238</v>
      </c>
      <c r="L11" s="4" t="s">
        <v>12</v>
      </c>
      <c r="M11" s="3" t="s">
        <v>35</v>
      </c>
      <c r="N11" s="4" t="s">
        <v>65</v>
      </c>
    </row>
    <row r="12" spans="1:14" ht="38.25" x14ac:dyDescent="0.2">
      <c r="A12" s="3" t="s">
        <v>17</v>
      </c>
      <c r="B12" s="3" t="s">
        <v>38</v>
      </c>
      <c r="C12" s="3" t="s">
        <v>11</v>
      </c>
      <c r="D12" s="3" t="s">
        <v>15</v>
      </c>
      <c r="E12" s="3">
        <v>5</v>
      </c>
      <c r="F12" s="3">
        <v>25</v>
      </c>
      <c r="G12" s="7" t="s">
        <v>48</v>
      </c>
      <c r="H12" s="7" t="s">
        <v>41</v>
      </c>
      <c r="I12" s="3">
        <v>1</v>
      </c>
      <c r="J12" s="3">
        <f>34*I12</f>
        <v>34</v>
      </c>
      <c r="K12" s="4">
        <f>550*J12</f>
        <v>18700</v>
      </c>
      <c r="L12" s="6" t="s">
        <v>39</v>
      </c>
      <c r="M12" s="6" t="s">
        <v>40</v>
      </c>
      <c r="N12" s="4" t="s">
        <v>65</v>
      </c>
    </row>
    <row r="13" spans="1:14" ht="63.75" x14ac:dyDescent="0.2">
      <c r="A13" s="3" t="s">
        <v>17</v>
      </c>
      <c r="B13" s="5" t="s">
        <v>42</v>
      </c>
      <c r="C13" s="3" t="s">
        <v>11</v>
      </c>
      <c r="D13" s="3" t="s">
        <v>43</v>
      </c>
      <c r="E13" s="3">
        <v>5</v>
      </c>
      <c r="F13" s="3">
        <v>15</v>
      </c>
      <c r="G13" s="7">
        <v>7</v>
      </c>
      <c r="H13" s="3" t="s">
        <v>51</v>
      </c>
      <c r="I13" s="3">
        <v>1</v>
      </c>
      <c r="J13" s="3">
        <f>49*I13</f>
        <v>49</v>
      </c>
      <c r="K13" s="4">
        <f>347*J13</f>
        <v>17003</v>
      </c>
      <c r="L13" s="4" t="s">
        <v>12</v>
      </c>
      <c r="M13" s="3" t="s">
        <v>52</v>
      </c>
      <c r="N13" s="4" t="s">
        <v>65</v>
      </c>
    </row>
    <row r="14" spans="1:14" ht="51" x14ac:dyDescent="0.2">
      <c r="A14" s="3" t="s">
        <v>17</v>
      </c>
      <c r="B14" s="5" t="s">
        <v>42</v>
      </c>
      <c r="C14" s="3" t="s">
        <v>11</v>
      </c>
      <c r="D14" s="3" t="s">
        <v>43</v>
      </c>
      <c r="E14" s="3">
        <v>5</v>
      </c>
      <c r="F14" s="3">
        <v>15</v>
      </c>
      <c r="G14" s="7">
        <v>6</v>
      </c>
      <c r="H14" s="3" t="s">
        <v>53</v>
      </c>
      <c r="I14" s="3">
        <v>1</v>
      </c>
      <c r="J14" s="3">
        <f>42*I14</f>
        <v>42</v>
      </c>
      <c r="K14" s="4">
        <f>331*J14</f>
        <v>13902</v>
      </c>
      <c r="L14" s="4" t="s">
        <v>12</v>
      </c>
      <c r="M14" s="3" t="s">
        <v>52</v>
      </c>
      <c r="N14" s="4" t="s">
        <v>65</v>
      </c>
    </row>
    <row r="15" spans="1:14" ht="63.75" x14ac:dyDescent="0.2">
      <c r="A15" s="3" t="s">
        <v>17</v>
      </c>
      <c r="B15" s="3" t="s">
        <v>44</v>
      </c>
      <c r="C15" s="3" t="s">
        <v>11</v>
      </c>
      <c r="D15" s="3" t="s">
        <v>43</v>
      </c>
      <c r="E15" s="3">
        <v>5</v>
      </c>
      <c r="F15" s="3">
        <v>15</v>
      </c>
      <c r="G15" s="7" t="s">
        <v>49</v>
      </c>
      <c r="H15" s="7" t="s">
        <v>46</v>
      </c>
      <c r="I15" s="3">
        <v>1</v>
      </c>
      <c r="J15" s="3">
        <f>62*I15</f>
        <v>62</v>
      </c>
      <c r="K15" s="4">
        <f>264*J15</f>
        <v>16368</v>
      </c>
      <c r="L15" s="4" t="s">
        <v>12</v>
      </c>
      <c r="M15" s="3" t="s">
        <v>47</v>
      </c>
      <c r="N15" s="4" t="s">
        <v>65</v>
      </c>
    </row>
    <row r="16" spans="1:14" ht="51" x14ac:dyDescent="0.2">
      <c r="A16" s="3" t="s">
        <v>17</v>
      </c>
      <c r="B16" s="3" t="s">
        <v>44</v>
      </c>
      <c r="C16" s="3" t="s">
        <v>11</v>
      </c>
      <c r="D16" s="3" t="s">
        <v>43</v>
      </c>
      <c r="E16" s="3">
        <v>5</v>
      </c>
      <c r="F16" s="3">
        <v>15</v>
      </c>
      <c r="G16" s="7" t="s">
        <v>50</v>
      </c>
      <c r="H16" s="7" t="s">
        <v>45</v>
      </c>
      <c r="I16" s="3">
        <v>1</v>
      </c>
      <c r="J16" s="3">
        <f>52*I16</f>
        <v>52</v>
      </c>
      <c r="K16" s="4">
        <f>250*J16</f>
        <v>13000</v>
      </c>
      <c r="L16" s="4" t="s">
        <v>12</v>
      </c>
      <c r="M16" s="3" t="s">
        <v>47</v>
      </c>
      <c r="N16" s="4" t="s">
        <v>65</v>
      </c>
    </row>
    <row r="17" spans="1:14" ht="38.25" x14ac:dyDescent="0.2">
      <c r="A17" s="3" t="s">
        <v>17</v>
      </c>
      <c r="B17" s="9" t="s">
        <v>54</v>
      </c>
      <c r="C17" s="3" t="s">
        <v>11</v>
      </c>
      <c r="D17" s="3" t="s">
        <v>15</v>
      </c>
      <c r="E17" s="3">
        <v>5</v>
      </c>
      <c r="F17" s="3">
        <v>25</v>
      </c>
      <c r="G17" s="3">
        <v>7</v>
      </c>
      <c r="H17" s="3" t="s">
        <v>36</v>
      </c>
      <c r="I17" s="3">
        <v>1</v>
      </c>
      <c r="J17" s="3">
        <f>49*I17</f>
        <v>49</v>
      </c>
      <c r="K17" s="4">
        <f>942*J17</f>
        <v>46158</v>
      </c>
      <c r="L17" s="8" t="s">
        <v>12</v>
      </c>
      <c r="M17" s="8" t="s">
        <v>56</v>
      </c>
      <c r="N17" s="4" t="s">
        <v>65</v>
      </c>
    </row>
    <row r="18" spans="1:14" ht="38.25" x14ac:dyDescent="0.2">
      <c r="A18" s="3" t="s">
        <v>17</v>
      </c>
      <c r="B18" s="9" t="s">
        <v>54</v>
      </c>
      <c r="C18" s="3" t="s">
        <v>11</v>
      </c>
      <c r="D18" s="3" t="s">
        <v>15</v>
      </c>
      <c r="E18" s="3">
        <v>5</v>
      </c>
      <c r="F18" s="3">
        <v>25</v>
      </c>
      <c r="G18" s="3">
        <v>7</v>
      </c>
      <c r="H18" s="3" t="s">
        <v>55</v>
      </c>
      <c r="I18" s="3">
        <v>1</v>
      </c>
      <c r="J18" s="3">
        <f>49*I18</f>
        <v>49</v>
      </c>
      <c r="K18" s="4">
        <f>942*J18</f>
        <v>46158</v>
      </c>
      <c r="L18" s="8" t="s">
        <v>12</v>
      </c>
      <c r="M18" s="8" t="s">
        <v>56</v>
      </c>
      <c r="N18" s="4" t="s">
        <v>65</v>
      </c>
    </row>
    <row r="19" spans="1:14" ht="38.25" x14ac:dyDescent="0.2">
      <c r="A19" s="3" t="s">
        <v>17</v>
      </c>
      <c r="B19" s="3" t="s">
        <v>57</v>
      </c>
      <c r="C19" s="3" t="s">
        <v>11</v>
      </c>
      <c r="D19" s="3" t="s">
        <v>15</v>
      </c>
      <c r="E19" s="3">
        <v>5</v>
      </c>
      <c r="F19" s="3">
        <v>25</v>
      </c>
      <c r="G19" s="3">
        <v>8</v>
      </c>
      <c r="H19" s="3" t="s">
        <v>58</v>
      </c>
      <c r="I19" s="3">
        <v>1</v>
      </c>
      <c r="J19" s="3">
        <f>56*I19</f>
        <v>56</v>
      </c>
      <c r="K19" s="4">
        <f>561*J19</f>
        <v>31416</v>
      </c>
      <c r="L19" s="6" t="s">
        <v>12</v>
      </c>
      <c r="M19" s="6" t="s">
        <v>60</v>
      </c>
      <c r="N19" s="4" t="s">
        <v>65</v>
      </c>
    </row>
    <row r="20" spans="1:14" ht="38.25" x14ac:dyDescent="0.2">
      <c r="A20" s="3" t="s">
        <v>17</v>
      </c>
      <c r="B20" s="3" t="s">
        <v>57</v>
      </c>
      <c r="C20" s="3" t="s">
        <v>11</v>
      </c>
      <c r="D20" s="3" t="s">
        <v>15</v>
      </c>
      <c r="E20" s="3">
        <v>5</v>
      </c>
      <c r="F20" s="3">
        <v>25</v>
      </c>
      <c r="G20" s="3">
        <v>7</v>
      </c>
      <c r="H20" s="3" t="s">
        <v>59</v>
      </c>
      <c r="I20" s="3">
        <v>1</v>
      </c>
      <c r="J20" s="3">
        <f t="shared" ref="J20" si="1">49*I20</f>
        <v>49</v>
      </c>
      <c r="K20" s="4">
        <f>561*J20</f>
        <v>27489</v>
      </c>
      <c r="L20" s="6" t="s">
        <v>12</v>
      </c>
      <c r="M20" s="6" t="s">
        <v>60</v>
      </c>
      <c r="N20" s="4" t="s">
        <v>65</v>
      </c>
    </row>
    <row r="21" spans="1:14" ht="38.25" x14ac:dyDescent="0.2">
      <c r="A21" s="3" t="s">
        <v>17</v>
      </c>
      <c r="B21" s="5" t="s">
        <v>61</v>
      </c>
      <c r="C21" s="3" t="s">
        <v>11</v>
      </c>
      <c r="D21" s="3" t="s">
        <v>15</v>
      </c>
      <c r="E21" s="3">
        <v>5</v>
      </c>
      <c r="F21" s="3">
        <v>25</v>
      </c>
      <c r="G21" s="3">
        <v>8</v>
      </c>
      <c r="H21" s="3" t="s">
        <v>62</v>
      </c>
      <c r="I21" s="3">
        <v>1</v>
      </c>
      <c r="J21" s="3">
        <f>56*I21</f>
        <v>56</v>
      </c>
      <c r="K21" s="4">
        <f>537*J21</f>
        <v>30072</v>
      </c>
      <c r="L21" s="6" t="s">
        <v>12</v>
      </c>
      <c r="M21" s="6" t="s">
        <v>64</v>
      </c>
      <c r="N21" s="4" t="s">
        <v>65</v>
      </c>
    </row>
    <row r="22" spans="1:14" ht="38.25" x14ac:dyDescent="0.2">
      <c r="A22" s="3" t="s">
        <v>17</v>
      </c>
      <c r="B22" s="5" t="s">
        <v>61</v>
      </c>
      <c r="C22" s="3" t="s">
        <v>11</v>
      </c>
      <c r="D22" s="3" t="s">
        <v>15</v>
      </c>
      <c r="E22" s="3">
        <v>5</v>
      </c>
      <c r="F22" s="3">
        <v>25</v>
      </c>
      <c r="G22" s="3">
        <v>8</v>
      </c>
      <c r="H22" s="3" t="s">
        <v>63</v>
      </c>
      <c r="I22" s="3">
        <v>1</v>
      </c>
      <c r="J22" s="3">
        <f>56*I22</f>
        <v>56</v>
      </c>
      <c r="K22" s="4">
        <f>537*J22</f>
        <v>30072</v>
      </c>
      <c r="L22" s="6" t="s">
        <v>12</v>
      </c>
      <c r="M22" s="6" t="s">
        <v>64</v>
      </c>
      <c r="N22" s="4" t="s">
        <v>65</v>
      </c>
    </row>
  </sheetData>
  <autoFilter ref="A1:N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Спонсор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2026-08-03T10:50:56Z</dcterms:modified>
</cp:coreProperties>
</file>